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-105" yWindow="-105" windowWidth="23250" windowHeight="12450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Conciliacion_Eg!$A$1:$C$42</definedName>
    <definedName name="_xlnm.Print_Area" localSheetId="5">Conciliacion_Ig!$A$1:$C$23</definedName>
    <definedName name="_xlnm.Print_Area" localSheetId="4">EFE!$A$1:$E$147</definedName>
    <definedName name="_xlnm.Print_Titles" localSheetId="1">ACT!$1:$5</definedName>
    <definedName name="_xlnm.Print_Titles" localSheetId="4">EFE!$1:$5</definedName>
  </definedNames>
  <calcPr calcId="152511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<sst xmlns="http://schemas.openxmlformats.org/spreadsheetml/2006/main" count="863" uniqueCount="607">
  <si>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</si>
  <si>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</si>
  <si>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</si>
  <si>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</si>
  <si>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</si>
  <si>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</si>
  <si>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</si>
  <si>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</si>
  <si>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</si>
  <si>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</si>
  <si>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</si>
  <si>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</si>
  <si>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</si>
  <si>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</si>
  <si>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</si>
  <si>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</si>
  <si>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</si>
  <si>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</si>
  <si>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</si>
  <si>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</si>
  <si>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</si>
  <si>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</si>
  <si>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</si>
  <si>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</si>
  <si>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</si>
  <si>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</si>
  <si>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</si>
  <si>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</si>
  <si>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</si>
  <si>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</si>
  <si>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</si>
  <si>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</si>
  <si>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</si>
  <si>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</si>
  <si>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</si>
  <si>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</si>
  <si>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</si>
  <si>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</si>
  <si>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</si>
  <si>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</si>
  <si>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</si>
  <si>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</si>
  <si>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</si>
  <si>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</si>
  <si>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</si>
  <si>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</si>
  <si>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</si>
  <si>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</si>
  <si>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</si>
  <si>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</si>
  <si>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</si>
  <si>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</si>
  <si>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</si>
  <si>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</si>
  <si>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</si>
  <si>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</si>
  <si>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</si>
  <si>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</si>
  <si>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</si>
  <si>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</si>
  <si>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</si>
  <si>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</si>
  <si>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</si>
  <si>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</si>
  <si>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</si>
  <si>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</si>
  <si>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</si>
  <si>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</si>
  <si>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</si>
  <si>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</si>
  <si>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</si>
  <si>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</si>
  <si>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</si>
  <si>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</si>
  <si>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</si>
  <si>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</si>
  <si>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</si>
  <si>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</si>
  <si>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</si>
  <si>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</si>
  <si>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</si>
  <si>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</si>
  <si>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</si>
  <si>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</si>
  <si>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</si>
  <si>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</si>
  <si>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</si>
  <si>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</si>
  <si>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</si>
  <si>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</si>
  <si>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</si>
  <si>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</si>
  <si>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</si>
  <si>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</si>
  <si>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</si>
  <si>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</si>
  <si>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</si>
  <si>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</si>
  <si>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</si>
  <si>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</si>
  <si>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</si>
  <si>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</si>
  <si>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</si>
  <si>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</si>
  <si>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</si>
  <si>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</si>
  <si>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</si>
  <si>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</si>
  <si>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</si>
  <si>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</si>
  <si>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</si>
  <si>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</si>
  <si>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</si>
  <si>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</si>
  <si>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</si>
  <si>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</si>
  <si>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</si>
  <si>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</si>
  <si>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</si>
  <si>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</si>
  <si>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</si>
  <si>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</si>
  <si>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</si>
  <si>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</si>
  <si>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</si>
  <si>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</si>
  <si>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</si>
  <si>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</si>
  <si>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</si>
  <si>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</si>
  <si>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</si>
  <si>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</si>
  <si>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</si>
  <si>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</si>
  <si>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</si>
  <si>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</si>
  <si>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</si>
  <si>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</si>
  <si>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</si>
  <si>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</si>
  <si>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</si>
  <si>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</si>
  <si>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</si>
  <si>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</si>
  <si>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</si>
  <si>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</si>
  <si>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</si>
  <si>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</si>
  <si>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</si>
  <si>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</si>
  <si>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</si>
  <si>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</si>
  <si>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</si>
  <si>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</si>
  <si>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</si>
  <si>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</si>
  <si>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</si>
  <si>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</si>
  <si>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</si>
  <si>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</si>
  <si>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</si>
  <si>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</si>
  <si>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</si>
  <si>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</si>
  <si>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</si>
  <si>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</si>
  <si>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</si>
  <si>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</si>
  <si>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</si>
  <si>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</si>
  <si>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</si>
  <si>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</si>
  <si>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</si>
  <si>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</si>
  <si>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</si>
  <si>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</si>
  <si>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</si>
  <si>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</si>
  <si>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</si>
  <si>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</si>
  <si>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</si>
  <si>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</si>
  <si>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</si>
  <si>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</si>
  <si>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</si>
  <si>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</si>
  <si>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</si>
  <si>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</si>
  <si>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</si>
  <si>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</si>
  <si>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</si>
  <si>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</si>
  <si>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</si>
  <si>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</si>
  <si>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</si>
  <si>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</si>
  <si>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</si>
  <si>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</si>
  <si>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</si>
  <si>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</si>
  <si>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</si>
  <si>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</si>
  <si>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</si>
  <si>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</si>
  <si>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</si>
  <si>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</si>
  <si>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</si>
  <si>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</si>
  <si>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</si>
  <si>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</si>
  <si>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</si>
  <si>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</si>
  <si>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</si>
  <si>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</si>
  <si>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</si>
  <si>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</si>
  <si>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</si>
  <si>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</si>
  <si>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</si>
  <si>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</si>
  <si>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</si>
  <si>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</si>
  <si>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</si>
  <si>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</si>
  <si>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</si>
  <si>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</si>
  <si>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</si>
  <si>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</si>
  <si>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</si>
  <si>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</si>
  <si>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</si>
  <si>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</si>
  <si>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</si>
  <si>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</si>
  <si>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</si>
  <si>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</si>
  <si>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</si>
  <si>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</si>
  <si>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</si>
  <si>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</si>
  <si>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</si>
  <si>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</si>
  <si>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</si>
  <si>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</si>
  <si>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</si>
  <si>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</si>
  <si>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</si>
  <si>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</si>
  <si>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</si>
  <si>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</si>
  <si>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</si>
  <si>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</si>
  <si>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</si>
  <si>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</si>
  <si>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</si>
  <si>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</si>
  <si>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</si>
  <si>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</si>
  <si>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</si>
  <si>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</si>
  <si>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</si>
  <si>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</si>
  <si>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</si>
  <si>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</si>
  <si>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</si>
  <si>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</si>
  <si>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</si>
  <si>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</si>
  <si>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</si>
  <si>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</si>
  <si>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</si>
  <si>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</si>
  <si>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</si>
  <si>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</si>
  <si>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</si>
  <si>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</si>
  <si>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</si>
  <si>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</si>
  <si>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</si>
  <si>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</si>
  <si>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</si>
  <si>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</si>
  <si>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</si>
  <si>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</si>
  <si>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</si>
  <si>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</si>
  <si>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</si>
  <si>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</si>
  <si>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</si>
  <si>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</si>
  <si>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</si>
  <si>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</si>
  <si>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</si>
  <si>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</si>
  <si>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</si>
  <si>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</si>
  <si>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</si>
  <si>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</si>
  <si>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</si>
  <si>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</si>
  <si>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</si>
  <si>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</si>
  <si>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</si>
  <si>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</si>
  <si>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</si>
  <si>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</si>
  <si>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</si>
  <si>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</si>
  <si>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</si>
  <si>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</si>
  <si>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</si>
  <si>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</si>
  <si>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</si>
  <si>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</si>
  <si>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</si>
  <si>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</si>
  <si>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</si>
  <si>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</si>
  <si>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</si>
  <si>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</si>
  <si>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</si>
  <si>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</si>
  <si>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</si>
  <si>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</si>
  <si>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</si>
  <si>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</si>
  <si>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</si>
  <si>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</si>
  <si>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</si>
  <si>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</si>
  <si>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</si>
  <si>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</si>
  <si>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</si>
  <si>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</si>
  <si>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</si>
  <si>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</si>
  <si>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</si>
  <si>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</si>
  <si>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</si>
  <si>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</si>
  <si>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</si>
  <si>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</si>
  <si>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</si>
  <si>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</si>
  <si>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</si>
  <si>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</si>
  <si>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</si>
  <si>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</si>
  <si>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</si>
  <si>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</si>
  <si>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</si>
  <si>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</si>
  <si>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</si>
  <si>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</si>
  <si>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</si>
  <si>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</si>
  <si>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</si>
  <si>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</si>
  <si>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</si>
  <si>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</si>
  <si>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</si>
  <si>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</si>
  <si>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</si>
  <si>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</si>
  <si>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</si>
  <si>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</si>
  <si>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</si>
  <si>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</si>
  <si>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</si>
  <si>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</si>
  <si>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</si>
  <si>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</si>
  <si>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</si>
  <si>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</si>
  <si>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</si>
  <si>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</si>
  <si>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</si>
  <si>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</si>
  <si>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</si>
  <si>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</si>
  <si>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</si>
  <si>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</si>
  <si>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</si>
  <si>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</si>
  <si>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</si>
  <si>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</si>
  <si>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</si>
  <si>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</si>
  <si>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</si>
  <si>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</si>
  <si>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</si>
  <si>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</si>
  <si>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</si>
  <si>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</si>
  <si>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</si>
  <si>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</si>
  <si>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</si>
  <si>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</si>
  <si>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</si>
  <si>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</si>
  <si>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</si>
  <si>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</si>
  <si>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</si>
  <si>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</si>
  <si>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</si>
  <si>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</si>
  <si>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</si>
  <si>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</si>
  <si>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</si>
  <si>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</si>
  <si>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</si>
  <si>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</si>
  <si>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</si>
  <si>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</si>
  <si>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</si>
  <si>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</si>
  <si>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</si>
  <si>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</si>
  <si>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</si>
  <si>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</si>
  <si>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</si>
  <si>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</si>
  <si>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</si>
  <si>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</si>
  <si>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</si>
  <si>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</si>
  <si>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</si>
  <si>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</si>
  <si>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</si>
  <si>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</si>
  <si>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</si>
  <si>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</si>
  <si>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</si>
  <si>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</si>
  <si>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</si>
  <si>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</si>
  <si>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</si>
  <si>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</si>
  <si>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</si>
  <si>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</si>
  <si>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</si>
  <si>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</si>
  <si>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</si>
  <si>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</si>
  <si>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</si>
  <si>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</si>
  <si>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</si>
  <si>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</si>
  <si>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</si>
  <si>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</si>
  <si>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</si>
  <si>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</si>
  <si>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</si>
  <si>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</si>
  <si>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</si>
  <si>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</si>
  <si>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</si>
  <si>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</si>
  <si>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</si>
  <si>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</si>
  <si>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</si>
  <si>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</si>
  <si>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</si>
  <si>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</si>
  <si>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</si>
  <si>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</si>
  <si>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</si>
  <si>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</si>
  <si>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</si>
  <si>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</si>
  <si>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</si>
  <si>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</si>
  <si>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</si>
  <si>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</si>
  <si>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</si>
  <si>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</si>
  <si>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</si>
  <si>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</si>
  <si>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</si>
  <si>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</si>
  <si>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</si>
  <si>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</si>
  <si>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</si>
  <si>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</si>
  <si>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</si>
  <si>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</si>
  <si>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</si>
  <si>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</si>
  <si>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</si>
  <si>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</si>
  <si>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</si>
  <si>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</si>
  <si>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</si>
  <si>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</si>
  <si>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</si>
  <si>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</si>
  <si>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</si>
  <si>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</si>
  <si>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</si>
  <si>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</si>
  <si>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</si>
  <si>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</si>
  <si>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</si>
  <si>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</si>
  <si>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</si>
  <si>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</si>
  <si>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</si>
  <si>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</si>
  <si>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</si>
  <si>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</si>
  <si>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</si>
  <si>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</si>
  <si>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</si>
  <si>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</si>
  <si>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</si>
  <si>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</si>
  <si>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</si>
  <si>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</si>
  <si>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</si>
  <si>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</si>
  <si>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</si>
  <si>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</si>
  <si>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</si>
  <si>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</si>
  <si>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</si>
  <si>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</si>
  <si>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</si>
  <si>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</si>
  <si>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</si>
  <si>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</si>
  <si>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</si>
  <si>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</si>
  <si>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</si>
  <si>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</si>
  <si>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</si>
  <si>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</si>
  <si>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</si>
  <si>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</si>
  <si>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</si>
  <si>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</si>
  <si>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</si>
  <si>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</si>
  <si>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</si>
  <si>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</si>
  <si>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</si>
  <si>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</si>
  <si>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</si>
  <si>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</si>
  <si>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</si>
  <si>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</si>
  <si>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</si>
  <si>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</si>
  <si>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</si>
  <si>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</si>
  <si>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</si>
  <si>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</si>
  <si>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</si>
  <si>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</si>
  <si>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</si>
  <si>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</si>
  <si>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</si>
  <si>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</si>
  <si>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</si>
  <si>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</si>
  <si>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</si>
  <si>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</si>
  <si>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</si>
  <si>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</si>
  <si>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</si>
  <si>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</si>
  <si>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</si>
  <si>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</si>
  <si>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</si>
  <si>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</si>
  <si>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</si>
  <si>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</si>
  <si>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</si>
  <si>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</si>
  <si>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</si>
  <si>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</si>
  <si>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</si>
  <si>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</si>
  <si>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</si>
  <si>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</si>
  <si>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</si>
  <si>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</si>
  <si>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</si>
  <si>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</si>
  <si>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</si>
  <si>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</si>
  <si>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</si>
  <si>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</si>
  <si>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</si>
  <si>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</si>
  <si>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</si>
  <si>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</si>
  <si>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</si>
  <si>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</si>
  <si>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</si>
  <si>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</si>
  <si>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</si>
  <si>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Atarjea, Gto.</t>
  </si>
  <si>
    <t>Del 1 de Enero al 31 de Diciembre de 2024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</si>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</sst>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0" applyFont="1" applyProtection="1"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44">
    <cellStyle name="Hipervínculo" xfId="11" builtinId="8"/>
    <cellStyle name="Millares" xfId="18" builtinId="3"/>
    <cellStyle name="Millares 2" xfId="1"/>
    <cellStyle name="Millares 2 2" xfId="15"/>
    <cellStyle name="Millares 2 2 2" xfId="39"/>
    <cellStyle name="Millares 2 2 3" xfId="33"/>
    <cellStyle name="Millares 2 2 4" xfId="27"/>
    <cellStyle name="Millares 2 2 5" xfId="21"/>
    <cellStyle name="Millares 2 3" xfId="16"/>
    <cellStyle name="Millares 2 3 2" xfId="40"/>
    <cellStyle name="Millares 2 3 3" xfId="34"/>
    <cellStyle name="Millares 2 3 4" xfId="28"/>
    <cellStyle name="Millares 2 3 5" xfId="22"/>
    <cellStyle name="Millares 2 4" xfId="38"/>
    <cellStyle name="Millares 2 5" xfId="32"/>
    <cellStyle name="Millares 2 6" xfId="26"/>
    <cellStyle name="Millares 2 7" xfId="20"/>
    <cellStyle name="Millares 3" xfId="19"/>
    <cellStyle name="Millares 3 2" xfId="43"/>
    <cellStyle name="Millares 3 3" xfId="37"/>
    <cellStyle name="Millares 3 4" xfId="31"/>
    <cellStyle name="Millares 3 5" xfId="25"/>
    <cellStyle name="Millares 4" xfId="17"/>
    <cellStyle name="Millares 4 2" xfId="41"/>
    <cellStyle name="Millares 4 3" xfId="35"/>
    <cellStyle name="Millares 4 4" xfId="29"/>
    <cellStyle name="Millares 4 5" xfId="23"/>
    <cellStyle name="Millares 5" xfId="42"/>
    <cellStyle name="Millares 6" xfId="36"/>
    <cellStyle name="Millares 7" xfId="30"/>
    <cellStyle name="Millares 8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3</xdr:row>
      <xdr:rowOff>207820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670978</xdr:colOff>
      <xdr:row>3</xdr:row>
      <xdr:rowOff>190499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7728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618172</xdr:colOff>
      <xdr:row>3</xdr:row>
      <xdr:rowOff>154781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4922" cy="86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3</xdr:row>
      <xdr:rowOff>133349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3</xdr:row>
      <xdr:rowOff>34905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3</xdr:row>
      <xdr:rowOff>74470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400050</xdr:colOff>
      <xdr:row>3</xdr:row>
      <xdr:rowOff>45895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38225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3</xdr:row>
      <xdr:rowOff>45895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5"/>
  <sheetViews>
    <sheetView view="pageBreakPreview" zoomScaleNormal="100" zoomScaleSheetLayoutView="100" workbookViewId="0">
      <pane ySplit="5" topLeftCell="A6" activePane="bottomLeft" state="frozen"/>
      <selection activeCell="A14" sqref="A14:B14"/>
      <selection pane="bottomLeft" activeCell="E49" sqref="E4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601</v>
      </c>
      <c r="B1" s="163"/>
      <c r="C1" s="115" t="s">
        <v>495</v>
      </c>
      <c r="D1" s="116">
        <v>2024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17" t="s">
        <v>501</v>
      </c>
    </row>
    <row r="3" spans="1:4" ht="16.149999999999999" customHeight="1" x14ac:dyDescent="0.2">
      <c r="A3" s="166" t="s">
        <v>602</v>
      </c>
      <c r="B3" s="167"/>
      <c r="C3" s="10" t="s">
        <v>497</v>
      </c>
      <c r="D3" s="118">
        <v>4</v>
      </c>
    </row>
    <row r="4" spans="1:4" ht="21.75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54" spans="2:5" x14ac:dyDescent="0.2">
      <c r="B54" s="161" t="s">
        <v>603</v>
      </c>
      <c r="C54" s="171" t="s">
        <v>604</v>
      </c>
      <c r="D54" s="171"/>
      <c r="E54" s="171"/>
    </row>
    <row r="55" spans="2:5" x14ac:dyDescent="0.2">
      <c r="B55" s="161" t="s">
        <v>605</v>
      </c>
      <c r="C55" s="171" t="s">
        <v>606</v>
      </c>
      <c r="D55" s="171"/>
      <c r="E55" s="171"/>
    </row>
  </sheetData>
  <sheetProtection formatCells="0" formatColumns="0" formatRows="0" autoFilter="0" pivotTables="0"/>
  <mergeCells count="6">
    <mergeCell ref="A1:B1"/>
    <mergeCell ref="A2:B2"/>
    <mergeCell ref="A3:B3"/>
    <mergeCell ref="A4:D4"/>
    <mergeCell ref="C55:E55"/>
    <mergeCell ref="C54:E5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view="pageBreakPreview" topLeftCell="A163" zoomScale="85" zoomScaleNormal="100" zoomScaleSheetLayoutView="85" workbookViewId="0">
      <selection activeCell="A6" sqref="A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601</v>
      </c>
      <c r="B1" s="165"/>
      <c r="C1" s="165"/>
      <c r="D1" s="10" t="s">
        <v>498</v>
      </c>
      <c r="E1" s="19">
        <v>2024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9" t="s">
        <v>501</v>
      </c>
    </row>
    <row r="3" spans="1:5" s="11" customFormat="1" ht="18.95" customHeight="1" x14ac:dyDescent="0.25">
      <c r="A3" s="165" t="s">
        <v>602</v>
      </c>
      <c r="B3" s="165"/>
      <c r="C3" s="165"/>
      <c r="D3" s="10" t="s">
        <v>500</v>
      </c>
      <c r="E3" s="19">
        <v>4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101575292.45000002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786415.29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56678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56678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42649.82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800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41849.82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114650.02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114650.02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572437.44999999995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411437.45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161000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100788877.16000001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83889647.660000011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60266185.18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22753738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60540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809184.48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16899229.5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16899229.5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80980305.63000001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53707028.899999999</v>
      </c>
      <c r="D95" s="124">
        <f>C95/$C$94</f>
        <v>0.66321099287261354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21155431.140000001</v>
      </c>
      <c r="D96" s="124">
        <f t="shared" ref="D96:D159" si="0">C96/$C$94</f>
        <v>0.26124168062120462</v>
      </c>
      <c r="E96" s="42"/>
    </row>
    <row r="97" spans="1:5" x14ac:dyDescent="0.2">
      <c r="A97" s="44">
        <v>5111</v>
      </c>
      <c r="B97" s="42" t="s">
        <v>280</v>
      </c>
      <c r="C97" s="45">
        <v>15140945.210000001</v>
      </c>
      <c r="D97" s="46">
        <f t="shared" si="0"/>
        <v>0.18697070963376158</v>
      </c>
      <c r="E97" s="42"/>
    </row>
    <row r="98" spans="1:5" x14ac:dyDescent="0.2">
      <c r="A98" s="44">
        <v>5112</v>
      </c>
      <c r="B98" s="42" t="s">
        <v>281</v>
      </c>
      <c r="C98" s="45">
        <v>1636521.27</v>
      </c>
      <c r="D98" s="46">
        <f t="shared" si="0"/>
        <v>2.0208879890837722E-2</v>
      </c>
      <c r="E98" s="42"/>
    </row>
    <row r="99" spans="1:5" x14ac:dyDescent="0.2">
      <c r="A99" s="44">
        <v>5113</v>
      </c>
      <c r="B99" s="42" t="s">
        <v>282</v>
      </c>
      <c r="C99" s="45">
        <v>2778484.11</v>
      </c>
      <c r="D99" s="46">
        <f t="shared" si="0"/>
        <v>3.4310615258664585E-2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1599480.55</v>
      </c>
      <c r="D101" s="46">
        <f t="shared" si="0"/>
        <v>1.9751475837940721E-2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17192828.190000001</v>
      </c>
      <c r="D103" s="124">
        <f t="shared" si="0"/>
        <v>0.21230875897843904</v>
      </c>
      <c r="E103" s="42"/>
    </row>
    <row r="104" spans="1:5" x14ac:dyDescent="0.2">
      <c r="A104" s="44">
        <v>5121</v>
      </c>
      <c r="B104" s="42" t="s">
        <v>287</v>
      </c>
      <c r="C104" s="45">
        <v>676144.06</v>
      </c>
      <c r="D104" s="46">
        <f t="shared" si="0"/>
        <v>8.3494876283785636E-3</v>
      </c>
      <c r="E104" s="42"/>
    </row>
    <row r="105" spans="1:5" x14ac:dyDescent="0.2">
      <c r="A105" s="44">
        <v>5122</v>
      </c>
      <c r="B105" s="42" t="s">
        <v>288</v>
      </c>
      <c r="C105" s="45">
        <v>881439.76</v>
      </c>
      <c r="D105" s="46">
        <f t="shared" si="0"/>
        <v>1.0884618835934121E-2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245116.31</v>
      </c>
      <c r="D107" s="46">
        <f t="shared" si="0"/>
        <v>3.0268632365990241E-3</v>
      </c>
      <c r="E107" s="42"/>
    </row>
    <row r="108" spans="1:5" x14ac:dyDescent="0.2">
      <c r="A108" s="44">
        <v>5125</v>
      </c>
      <c r="B108" s="42" t="s">
        <v>291</v>
      </c>
      <c r="C108" s="45">
        <v>17427.599999999999</v>
      </c>
      <c r="D108" s="46">
        <f t="shared" si="0"/>
        <v>2.1520788127951643E-4</v>
      </c>
      <c r="E108" s="42"/>
    </row>
    <row r="109" spans="1:5" x14ac:dyDescent="0.2">
      <c r="A109" s="44">
        <v>5126</v>
      </c>
      <c r="B109" s="42" t="s">
        <v>292</v>
      </c>
      <c r="C109" s="45">
        <v>10272182.960000001</v>
      </c>
      <c r="D109" s="46">
        <f t="shared" si="0"/>
        <v>0.12684791542938512</v>
      </c>
      <c r="E109" s="42"/>
    </row>
    <row r="110" spans="1:5" x14ac:dyDescent="0.2">
      <c r="A110" s="44">
        <v>5127</v>
      </c>
      <c r="B110" s="42" t="s">
        <v>293</v>
      </c>
      <c r="C110" s="45">
        <v>12110.17</v>
      </c>
      <c r="D110" s="46">
        <f t="shared" si="0"/>
        <v>1.4954463194213557E-4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5088407.33</v>
      </c>
      <c r="D112" s="46">
        <f t="shared" si="0"/>
        <v>6.2835121334920543E-2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15358769.57</v>
      </c>
      <c r="D113" s="124">
        <f t="shared" si="0"/>
        <v>0.18966055327296988</v>
      </c>
      <c r="E113" s="42"/>
    </row>
    <row r="114" spans="1:5" x14ac:dyDescent="0.2">
      <c r="A114" s="44">
        <v>5131</v>
      </c>
      <c r="B114" s="42" t="s">
        <v>297</v>
      </c>
      <c r="C114" s="45">
        <v>2357892.3199999998</v>
      </c>
      <c r="D114" s="46">
        <f t="shared" si="0"/>
        <v>2.9116861212814361E-2</v>
      </c>
      <c r="E114" s="42"/>
    </row>
    <row r="115" spans="1:5" x14ac:dyDescent="0.2">
      <c r="A115" s="44">
        <v>5132</v>
      </c>
      <c r="B115" s="42" t="s">
        <v>298</v>
      </c>
      <c r="C115" s="45">
        <v>1046594.01</v>
      </c>
      <c r="D115" s="46">
        <f t="shared" si="0"/>
        <v>1.2924056063481664E-2</v>
      </c>
      <c r="E115" s="42"/>
    </row>
    <row r="116" spans="1:5" x14ac:dyDescent="0.2">
      <c r="A116" s="44">
        <v>5133</v>
      </c>
      <c r="B116" s="42" t="s">
        <v>299</v>
      </c>
      <c r="C116" s="45">
        <v>2154281.5099999998</v>
      </c>
      <c r="D116" s="46">
        <f t="shared" si="0"/>
        <v>2.6602536175189779E-2</v>
      </c>
      <c r="E116" s="42"/>
    </row>
    <row r="117" spans="1:5" x14ac:dyDescent="0.2">
      <c r="A117" s="44">
        <v>5134</v>
      </c>
      <c r="B117" s="42" t="s">
        <v>300</v>
      </c>
      <c r="C117" s="45">
        <v>638145.93999999994</v>
      </c>
      <c r="D117" s="46">
        <f t="shared" si="0"/>
        <v>7.8802609478370762E-3</v>
      </c>
      <c r="E117" s="42"/>
    </row>
    <row r="118" spans="1:5" x14ac:dyDescent="0.2">
      <c r="A118" s="44">
        <v>5135</v>
      </c>
      <c r="B118" s="42" t="s">
        <v>301</v>
      </c>
      <c r="C118" s="45">
        <v>3273050.2</v>
      </c>
      <c r="D118" s="46">
        <f t="shared" si="0"/>
        <v>4.041785437257555E-2</v>
      </c>
      <c r="E118" s="42"/>
    </row>
    <row r="119" spans="1:5" x14ac:dyDescent="0.2">
      <c r="A119" s="44">
        <v>5136</v>
      </c>
      <c r="B119" s="42" t="s">
        <v>302</v>
      </c>
      <c r="C119" s="45">
        <v>377516.99</v>
      </c>
      <c r="D119" s="46">
        <f t="shared" si="0"/>
        <v>4.6618370610365398E-3</v>
      </c>
      <c r="E119" s="42"/>
    </row>
    <row r="120" spans="1:5" x14ac:dyDescent="0.2">
      <c r="A120" s="44">
        <v>5137</v>
      </c>
      <c r="B120" s="42" t="s">
        <v>303</v>
      </c>
      <c r="C120" s="45">
        <v>955565.47</v>
      </c>
      <c r="D120" s="46">
        <f t="shared" si="0"/>
        <v>1.179997361785704E-2</v>
      </c>
      <c r="E120" s="42"/>
    </row>
    <row r="121" spans="1:5" x14ac:dyDescent="0.2">
      <c r="A121" s="44">
        <v>5138</v>
      </c>
      <c r="B121" s="42" t="s">
        <v>304</v>
      </c>
      <c r="C121" s="45">
        <v>3916225.13</v>
      </c>
      <c r="D121" s="46">
        <f t="shared" si="0"/>
        <v>4.8360216716065253E-2</v>
      </c>
      <c r="E121" s="42"/>
    </row>
    <row r="122" spans="1:5" x14ac:dyDescent="0.2">
      <c r="A122" s="44">
        <v>5139</v>
      </c>
      <c r="B122" s="42" t="s">
        <v>305</v>
      </c>
      <c r="C122" s="45">
        <v>639498</v>
      </c>
      <c r="D122" s="46">
        <f t="shared" si="0"/>
        <v>7.8969571061126148E-3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25071092.800000001</v>
      </c>
      <c r="D123" s="124">
        <f t="shared" si="0"/>
        <v>0.30959493922571896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3950735.8</v>
      </c>
      <c r="D127" s="124">
        <f t="shared" si="0"/>
        <v>4.8786377987395595E-2</v>
      </c>
      <c r="E127" s="42"/>
    </row>
    <row r="128" spans="1:5" x14ac:dyDescent="0.2">
      <c r="A128" s="44">
        <v>5221</v>
      </c>
      <c r="B128" s="42" t="s">
        <v>311</v>
      </c>
      <c r="C128" s="45">
        <v>3950735.8</v>
      </c>
      <c r="D128" s="46">
        <f t="shared" si="0"/>
        <v>4.8786377987395595E-2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21120357</v>
      </c>
      <c r="D133" s="124">
        <f t="shared" si="0"/>
        <v>0.26080856123832336</v>
      </c>
      <c r="E133" s="42"/>
    </row>
    <row r="134" spans="1:5" x14ac:dyDescent="0.2">
      <c r="A134" s="44">
        <v>5241</v>
      </c>
      <c r="B134" s="42" t="s">
        <v>315</v>
      </c>
      <c r="C134" s="45">
        <v>21102390.300000001</v>
      </c>
      <c r="D134" s="46">
        <f t="shared" si="0"/>
        <v>0.26058669618286051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17966.7</v>
      </c>
      <c r="D137" s="46">
        <f t="shared" si="0"/>
        <v>2.2186505546286858E-4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2202183.9300000002</v>
      </c>
      <c r="D181" s="124">
        <f t="shared" si="1"/>
        <v>2.7194067901667413E-2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2202183.9300000002</v>
      </c>
      <c r="D182" s="124">
        <f t="shared" si="1"/>
        <v>2.7194067901667413E-2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2190902.9300000002</v>
      </c>
      <c r="D187" s="46">
        <f t="shared" si="1"/>
        <v>2.7054762425944179E-2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11281</v>
      </c>
      <c r="D189" s="46">
        <f t="shared" si="1"/>
        <v>1.3930547572323356E-4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4" orientation="portrait" r:id="rId1"/>
  <rowBreaks count="2" manualBreakCount="2">
    <brk id="81" max="16383" man="1"/>
    <brk id="172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view="pageBreakPreview" topLeftCell="A112" zoomScale="60" zoomScaleNormal="80" workbookViewId="0">
      <selection sqref="A1:F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2" t="s">
        <v>601</v>
      </c>
      <c r="B1" s="173"/>
      <c r="C1" s="173"/>
      <c r="D1" s="173"/>
      <c r="E1" s="173"/>
      <c r="F1" s="173"/>
      <c r="G1" s="10" t="s">
        <v>498</v>
      </c>
      <c r="H1" s="19">
        <v>2024</v>
      </c>
    </row>
    <row r="2" spans="1:8" s="11" customFormat="1" ht="18.95" customHeight="1" x14ac:dyDescent="0.25">
      <c r="A2" s="172" t="s">
        <v>502</v>
      </c>
      <c r="B2" s="173"/>
      <c r="C2" s="173"/>
      <c r="D2" s="173"/>
      <c r="E2" s="173"/>
      <c r="F2" s="173"/>
      <c r="G2" s="10" t="s">
        <v>499</v>
      </c>
      <c r="H2" s="19" t="s">
        <v>501</v>
      </c>
    </row>
    <row r="3" spans="1:8" s="11" customFormat="1" ht="18.95" customHeight="1" x14ac:dyDescent="0.25">
      <c r="A3" s="172" t="s">
        <v>602</v>
      </c>
      <c r="B3" s="173"/>
      <c r="C3" s="173"/>
      <c r="D3" s="173"/>
      <c r="E3" s="173"/>
      <c r="F3" s="173"/>
      <c r="G3" s="10" t="s">
        <v>500</v>
      </c>
      <c r="H3" s="19">
        <v>4</v>
      </c>
    </row>
    <row r="4" spans="1:8" s="11" customFormat="1" ht="18.95" customHeight="1" x14ac:dyDescent="0.25">
      <c r="A4" s="172" t="s">
        <v>516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1893489.21</v>
      </c>
      <c r="D15" s="18">
        <v>1892301.21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237788.32</v>
      </c>
      <c r="D16" s="18">
        <v>237788.32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853672.69</v>
      </c>
      <c r="D20" s="18">
        <v>853672.69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30000</v>
      </c>
      <c r="D21" s="18">
        <v>30000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72941.03</v>
      </c>
      <c r="D23" s="18">
        <v>72941.03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32520.09</v>
      </c>
      <c r="D24" s="18">
        <v>32520.09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-10000</v>
      </c>
      <c r="D26" s="18">
        <v>-10000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1729759.49</v>
      </c>
      <c r="D27" s="18">
        <v>1729759.49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-963755.72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272785202.50999999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90000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261058973.88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11636228.630000001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30760557.730000004</v>
      </c>
      <c r="D64" s="18">
        <f t="shared" ref="D64:E64" si="0">SUM(D65:D72)</f>
        <v>2190902.9300000002</v>
      </c>
      <c r="E64" s="18">
        <f t="shared" si="0"/>
        <v>16773834.85</v>
      </c>
    </row>
    <row r="65" spans="1:9" x14ac:dyDescent="0.2">
      <c r="A65" s="16">
        <v>1241</v>
      </c>
      <c r="B65" s="14" t="s">
        <v>158</v>
      </c>
      <c r="C65" s="18">
        <v>3314257.64</v>
      </c>
      <c r="D65" s="18">
        <v>231909.43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536684.92000000004</v>
      </c>
      <c r="D66" s="18">
        <v>40630.949999999997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89341.47</v>
      </c>
      <c r="D67" s="18">
        <v>17868.3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21050426.289999999</v>
      </c>
      <c r="D68" s="18">
        <v>1868703.38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85869.01</v>
      </c>
      <c r="D69" s="18">
        <v>8586.91</v>
      </c>
      <c r="E69" s="18">
        <v>16773834.85</v>
      </c>
    </row>
    <row r="70" spans="1:9" x14ac:dyDescent="0.2">
      <c r="A70" s="16">
        <v>1246</v>
      </c>
      <c r="B70" s="14" t="s">
        <v>163</v>
      </c>
      <c r="C70" s="18">
        <v>5643958.4000000004</v>
      </c>
      <c r="D70" s="18">
        <v>23203.96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40020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112810</v>
      </c>
      <c r="D76" s="18">
        <f>SUM(D77:D81)</f>
        <v>11281</v>
      </c>
      <c r="E76" s="18">
        <f>SUM(E77:E81)</f>
        <v>63297.33</v>
      </c>
    </row>
    <row r="77" spans="1:9" x14ac:dyDescent="0.2">
      <c r="A77" s="16">
        <v>1251</v>
      </c>
      <c r="B77" s="14" t="s">
        <v>168</v>
      </c>
      <c r="C77" s="18">
        <v>112810</v>
      </c>
      <c r="D77" s="18">
        <v>11281</v>
      </c>
      <c r="E77" s="18">
        <v>63297.33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4775856.9000000004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4775856.9000000004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3033440.5700000003</v>
      </c>
      <c r="D110" s="18">
        <f>SUM(D111:D119)</f>
        <v>3033440.5700000003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-286816.08</v>
      </c>
      <c r="D111" s="18">
        <f>C111</f>
        <v>-286816.08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-2225729.7999999998</v>
      </c>
      <c r="D112" s="18">
        <f t="shared" ref="D112:D119" si="1">C112</f>
        <v>-2225729.7999999998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2469886.46</v>
      </c>
      <c r="D113" s="18">
        <f t="shared" si="1"/>
        <v>2469886.46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279282</v>
      </c>
      <c r="D115" s="18">
        <f t="shared" si="1"/>
        <v>279282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1646747.36</v>
      </c>
      <c r="D117" s="18">
        <f t="shared" si="1"/>
        <v>1646747.36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1150070.6299999999</v>
      </c>
      <c r="D119" s="18">
        <f t="shared" si="1"/>
        <v>1150070.6299999999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115" zoomScaleNormal="100" zoomScaleSheetLayoutView="115"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4" t="s">
        <v>601</v>
      </c>
      <c r="B1" s="174"/>
      <c r="C1" s="174"/>
      <c r="D1" s="21" t="s">
        <v>498</v>
      </c>
      <c r="E1" s="22">
        <v>2024</v>
      </c>
    </row>
    <row r="2" spans="1:5" ht="18.95" customHeight="1" x14ac:dyDescent="0.2">
      <c r="A2" s="174" t="s">
        <v>504</v>
      </c>
      <c r="B2" s="174"/>
      <c r="C2" s="174"/>
      <c r="D2" s="21" t="s">
        <v>499</v>
      </c>
      <c r="E2" s="22" t="s">
        <v>501</v>
      </c>
    </row>
    <row r="3" spans="1:5" ht="18.95" customHeight="1" x14ac:dyDescent="0.2">
      <c r="A3" s="174" t="s">
        <v>602</v>
      </c>
      <c r="B3" s="174"/>
      <c r="C3" s="174"/>
      <c r="D3" s="21" t="s">
        <v>500</v>
      </c>
      <c r="E3" s="22">
        <v>4</v>
      </c>
    </row>
    <row r="4" spans="1:5" ht="18.95" customHeight="1" x14ac:dyDescent="0.2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6071228.9299999997</v>
      </c>
    </row>
    <row r="10" spans="1:5" x14ac:dyDescent="0.2">
      <c r="A10" s="27">
        <v>3120</v>
      </c>
      <c r="B10" s="23" t="s">
        <v>384</v>
      </c>
      <c r="C10" s="28">
        <v>811190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20594986.82</v>
      </c>
    </row>
    <row r="16" spans="1:5" x14ac:dyDescent="0.2">
      <c r="A16" s="27">
        <v>3220</v>
      </c>
      <c r="B16" s="23" t="s">
        <v>388</v>
      </c>
      <c r="C16" s="28">
        <v>278453379.81999999</v>
      </c>
    </row>
    <row r="17" spans="1:3" x14ac:dyDescent="0.2">
      <c r="A17" s="27">
        <v>3230</v>
      </c>
      <c r="B17" s="23" t="s">
        <v>389</v>
      </c>
      <c r="C17" s="28">
        <f>SUM(C18:C21)</f>
        <v>1091735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1091735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view="pageBreakPreview" zoomScaleNormal="130" zoomScaleSheetLayoutView="100"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21" style="23" customWidth="1"/>
    <col min="4" max="4" width="24.140625" style="23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4" t="s">
        <v>601</v>
      </c>
      <c r="B1" s="174"/>
      <c r="C1" s="174"/>
      <c r="D1" s="21" t="s">
        <v>498</v>
      </c>
      <c r="E1" s="22">
        <v>2024</v>
      </c>
    </row>
    <row r="2" spans="1:5" s="29" customFormat="1" ht="18.95" customHeight="1" x14ac:dyDescent="0.25">
      <c r="A2" s="174" t="s">
        <v>505</v>
      </c>
      <c r="B2" s="174"/>
      <c r="C2" s="174"/>
      <c r="D2" s="21" t="s">
        <v>499</v>
      </c>
      <c r="E2" s="22" t="s">
        <v>501</v>
      </c>
    </row>
    <row r="3" spans="1:5" s="29" customFormat="1" ht="18.95" customHeight="1" x14ac:dyDescent="0.25">
      <c r="A3" s="174" t="s">
        <v>602</v>
      </c>
      <c r="B3" s="174"/>
      <c r="C3" s="174"/>
      <c r="D3" s="21" t="s">
        <v>500</v>
      </c>
      <c r="E3" s="22">
        <v>4</v>
      </c>
    </row>
    <row r="4" spans="1:5" s="29" customFormat="1" ht="18.95" customHeight="1" x14ac:dyDescent="0.25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462069.71</v>
      </c>
      <c r="D9" s="28">
        <v>389736.74</v>
      </c>
    </row>
    <row r="10" spans="1:5" x14ac:dyDescent="0.2">
      <c r="A10" s="27">
        <v>1112</v>
      </c>
      <c r="B10" s="23" t="s">
        <v>402</v>
      </c>
      <c r="C10" s="28">
        <v>14160934.880000001</v>
      </c>
      <c r="D10" s="28">
        <v>59108399.840000004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14623004.590000002</v>
      </c>
      <c r="D16" s="84">
        <f>SUM(D9:D15)</f>
        <v>59498136.580000006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68321626.510000005</v>
      </c>
      <c r="D21" s="84">
        <f>SUM(D22:D28)</f>
        <v>35091651.539999999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67874832.280000001</v>
      </c>
      <c r="D26" s="28">
        <v>33952985.890000001</v>
      </c>
    </row>
    <row r="27" spans="1:4" x14ac:dyDescent="0.2">
      <c r="A27" s="27">
        <v>1236</v>
      </c>
      <c r="B27" s="23" t="s">
        <v>155</v>
      </c>
      <c r="C27" s="28">
        <v>446794.23</v>
      </c>
      <c r="D27" s="28">
        <v>1138665.6499999999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4797165.3000000007</v>
      </c>
      <c r="D29" s="84">
        <f>SUM(D30:D37)</f>
        <v>2471601.6</v>
      </c>
    </row>
    <row r="30" spans="1:4" x14ac:dyDescent="0.2">
      <c r="A30" s="27">
        <v>1241</v>
      </c>
      <c r="B30" s="23" t="s">
        <v>158</v>
      </c>
      <c r="C30" s="28">
        <v>372177.65</v>
      </c>
      <c r="D30" s="28">
        <v>203069.53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61629.919999999998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4382000</v>
      </c>
      <c r="D33" s="28">
        <v>2167000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42987.65</v>
      </c>
      <c r="D35" s="28">
        <v>39902.15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73118791.810000002</v>
      </c>
      <c r="D44" s="84">
        <f>D21+D29+D38</f>
        <v>37563253.140000001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20594986.82</v>
      </c>
      <c r="D48" s="84">
        <v>87127432.799999997</v>
      </c>
      <c r="E48" s="156"/>
    </row>
    <row r="49" spans="1:4" x14ac:dyDescent="0.2">
      <c r="A49" s="27"/>
      <c r="B49" s="85" t="s">
        <v>510</v>
      </c>
      <c r="C49" s="84">
        <f>C54+C66+C94+C97+C50</f>
        <v>2307093.08</v>
      </c>
      <c r="D49" s="84">
        <f>D54+D66+D94+D97+D50</f>
        <v>2605719.2800000003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2202183.9300000002</v>
      </c>
      <c r="D66" s="84">
        <f>D67+D76+D79+D85</f>
        <v>1518048.14</v>
      </c>
    </row>
    <row r="67" spans="1:4" x14ac:dyDescent="0.2">
      <c r="A67" s="27">
        <v>5510</v>
      </c>
      <c r="B67" s="23" t="s">
        <v>358</v>
      </c>
      <c r="C67" s="28">
        <f>SUM(C68:C75)</f>
        <v>2202183.9300000002</v>
      </c>
      <c r="D67" s="28">
        <f>SUM(D68:D75)</f>
        <v>1518048.14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2190902.9300000002</v>
      </c>
      <c r="D72" s="28">
        <v>1506767.14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11281</v>
      </c>
      <c r="D74" s="28">
        <v>11281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104909.15</v>
      </c>
      <c r="D97" s="84">
        <f>SUM(D98:D102)</f>
        <v>1087671.1400000001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59890.8</v>
      </c>
      <c r="D99" s="28">
        <v>262211.87</v>
      </c>
    </row>
    <row r="100" spans="1:4" x14ac:dyDescent="0.2">
      <c r="A100" s="27">
        <v>2112</v>
      </c>
      <c r="B100" s="23" t="s">
        <v>525</v>
      </c>
      <c r="C100" s="28">
        <v>45018.35</v>
      </c>
      <c r="D100" s="28">
        <v>300973.03000000003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524486.24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22902079.899999999</v>
      </c>
      <c r="D145" s="84">
        <f>D48+D49+D103-D109-D112</f>
        <v>89733152.079999998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BreakPreview" zoomScale="115" zoomScaleNormal="100" zoomScaleSheetLayoutView="115" workbookViewId="0">
      <selection activeCell="H25" sqref="H2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5" t="s">
        <v>601</v>
      </c>
      <c r="B1" s="176"/>
      <c r="C1" s="177"/>
    </row>
    <row r="2" spans="1:3" s="30" customFormat="1" ht="18" customHeight="1" x14ac:dyDescent="0.25">
      <c r="A2" s="178" t="s">
        <v>506</v>
      </c>
      <c r="B2" s="179"/>
      <c r="C2" s="180"/>
    </row>
    <row r="3" spans="1:3" s="30" customFormat="1" ht="18" customHeight="1" x14ac:dyDescent="0.25">
      <c r="A3" s="178" t="s">
        <v>602</v>
      </c>
      <c r="B3" s="179"/>
      <c r="C3" s="180"/>
    </row>
    <row r="4" spans="1:3" s="32" customFormat="1" ht="18" customHeight="1" x14ac:dyDescent="0.2">
      <c r="A4" s="181" t="s">
        <v>507</v>
      </c>
      <c r="B4" s="182"/>
      <c r="C4" s="183"/>
    </row>
    <row r="5" spans="1:3" s="32" customFormat="1" ht="18" customHeight="1" x14ac:dyDescent="0.2">
      <c r="A5" s="184" t="s">
        <v>406</v>
      </c>
      <c r="B5" s="185"/>
      <c r="C5" s="147">
        <v>2024</v>
      </c>
    </row>
    <row r="6" spans="1:3" x14ac:dyDescent="0.2">
      <c r="A6" s="47" t="s">
        <v>435</v>
      </c>
      <c r="B6" s="47"/>
      <c r="C6" s="92">
        <v>101575292.45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101575292.45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view="pageBreakPreview" zoomScale="60" zoomScaleNormal="100" workbookViewId="0">
      <selection activeCell="I34" sqref="I34"/>
    </sheetView>
  </sheetViews>
  <sheetFormatPr baseColWidth="10" defaultColWidth="11.42578125" defaultRowHeight="11.25" x14ac:dyDescent="0.2"/>
  <cols>
    <col min="1" max="1" width="9.7109375" style="31" customWidth="1"/>
    <col min="2" max="2" width="62.140625" style="31" customWidth="1"/>
    <col min="3" max="3" width="20.5703125" style="31" customWidth="1"/>
    <col min="4" max="16384" width="11.42578125" style="31"/>
  </cols>
  <sheetData>
    <row r="1" spans="1:3" s="33" customFormat="1" ht="18.95" customHeight="1" x14ac:dyDescent="0.25">
      <c r="A1" s="186" t="s">
        <v>601</v>
      </c>
      <c r="B1" s="187"/>
      <c r="C1" s="188"/>
    </row>
    <row r="2" spans="1:3" s="33" customFormat="1" ht="18.95" customHeight="1" x14ac:dyDescent="0.25">
      <c r="A2" s="189" t="s">
        <v>508</v>
      </c>
      <c r="B2" s="190"/>
      <c r="C2" s="191"/>
    </row>
    <row r="3" spans="1:3" s="33" customFormat="1" ht="18.95" customHeight="1" x14ac:dyDescent="0.25">
      <c r="A3" s="189" t="s">
        <v>602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15" customHeight="1" x14ac:dyDescent="0.2">
      <c r="A5" s="192" t="s">
        <v>406</v>
      </c>
      <c r="B5" s="193"/>
      <c r="C5" s="147">
        <v>2024</v>
      </c>
    </row>
    <row r="6" spans="1:3" x14ac:dyDescent="0.2">
      <c r="A6" s="72" t="s">
        <v>448</v>
      </c>
      <c r="B6" s="47"/>
      <c r="C6" s="96">
        <v>152210523.47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73432401.769999996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372177.65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4382000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42987.65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68125962.239999995</v>
      </c>
    </row>
    <row r="21" spans="1:3" x14ac:dyDescent="0.2">
      <c r="A21" s="78" t="s">
        <v>478</v>
      </c>
      <c r="B21" s="65" t="s">
        <v>453</v>
      </c>
      <c r="C21" s="97">
        <v>446794.23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62480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2202183.9300000002</v>
      </c>
    </row>
    <row r="32" spans="1:3" x14ac:dyDescent="0.2">
      <c r="A32" s="78" t="s">
        <v>470</v>
      </c>
      <c r="B32" s="65" t="s">
        <v>358</v>
      </c>
      <c r="C32" s="97">
        <v>2202183.9300000002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80980305.63000001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8" orientation="portrait" r:id="rId1"/>
  <colBreaks count="1" manualBreakCount="1">
    <brk id="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zoomScale="85" zoomScaleNormal="100" zoomScaleSheetLayoutView="85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4" t="s">
        <v>601</v>
      </c>
      <c r="B1" s="195"/>
      <c r="C1" s="195"/>
      <c r="D1" s="195"/>
      <c r="E1" s="195"/>
      <c r="F1" s="195"/>
      <c r="G1" s="21" t="s">
        <v>498</v>
      </c>
      <c r="H1" s="22">
        <v>2024</v>
      </c>
    </row>
    <row r="2" spans="1:10" ht="18.95" customHeight="1" x14ac:dyDescent="0.2">
      <c r="A2" s="174" t="s">
        <v>509</v>
      </c>
      <c r="B2" s="195"/>
      <c r="C2" s="195"/>
      <c r="D2" s="195"/>
      <c r="E2" s="195"/>
      <c r="F2" s="195"/>
      <c r="G2" s="21" t="s">
        <v>499</v>
      </c>
      <c r="H2" s="22" t="s">
        <v>501</v>
      </c>
    </row>
    <row r="3" spans="1:10" ht="18.95" customHeight="1" x14ac:dyDescent="0.2">
      <c r="A3" s="196" t="s">
        <v>602</v>
      </c>
      <c r="B3" s="197"/>
      <c r="C3" s="197"/>
      <c r="D3" s="197"/>
      <c r="E3" s="197"/>
      <c r="F3" s="197"/>
      <c r="G3" s="21" t="s">
        <v>500</v>
      </c>
      <c r="H3" s="22">
        <v>4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553</v>
      </c>
      <c r="C39" s="194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554</v>
      </c>
      <c r="C48" s="194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  <vt:lpstr>EFE!Área_de_impresión</vt:lpstr>
      <vt:lpstr>ACT!Títulos_a_imprimir</vt:lpstr>
      <vt:lpstr>EFE!Títulos_a_imprimir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2025-01-31T00:24:49Z</cp:lastPrinted>
  <dcterms:created xsi:type="dcterms:W3CDTF">2012-12-11T20:36:24Z</dcterms:created>
  <dcterms:modified xsi:type="dcterms:W3CDTF">2025-01-31T00:25:07Z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